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uaufbau Szenario B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1" authorId="0">
      <text>
        <r>
          <rPr>
            <sz val="10"/>
            <rFont val="Arial"/>
            <family val="2"/>
          </rPr>
          <t xml:space="preserve">Richtwert. Konkrete Preise über einen Microsoft-Lizenzpartner klaeren.</t>
        </r>
      </text>
    </comment>
  </commentList>
</comments>
</file>

<file path=xl/sharedStrings.xml><?xml version="1.0" encoding="utf-8"?>
<sst xmlns="http://schemas.openxmlformats.org/spreadsheetml/2006/main" count="113" uniqueCount="90">
  <si>
    <t xml:space="preserve">Project Server SE — Szenario B: Kompletter Neuaufbau</t>
  </si>
  <si>
    <t xml:space="preserve">Alle Werte in Euro. Gelb hinterlegte Zellen sind Eingabewerte — alles andere rechnet sich daraus.</t>
  </si>
  <si>
    <t xml:space="preserve">  1 — Annahmen</t>
  </si>
  <si>
    <t xml:space="preserve">Position</t>
  </si>
  <si>
    <t xml:space="preserve">Wert</t>
  </si>
  <si>
    <t xml:space="preserve">Einheit</t>
  </si>
  <si>
    <t xml:space="preserve">Anzahl Projektmanager</t>
  </si>
  <si>
    <t xml:space="preserve">Personen</t>
  </si>
  <si>
    <t xml:space="preserve">Mit Project Client; PWA-Zugriff über Plan 3</t>
  </si>
  <si>
    <t xml:space="preserve">Anzahl Teammitglieder</t>
  </si>
  <si>
    <t xml:space="preserve">Nur PWA-Zugriff; Project Server CAL nötig</t>
  </si>
  <si>
    <t xml:space="preserve">VM mit Windows Server</t>
  </si>
  <si>
    <t xml:space="preserve">€ / Jahr</t>
  </si>
  <si>
    <t xml:space="preserve">8 vCPU, 32 GB RAM, 4 SSD-Volumes</t>
  </si>
  <si>
    <t xml:space="preserve">SQL Server (Standard)</t>
  </si>
  <si>
    <t xml:space="preserve">Lizenz oder Azure-VM-Anteil</t>
  </si>
  <si>
    <t xml:space="preserve">Speicherplatz</t>
  </si>
  <si>
    <t xml:space="preserve">ca. 500–600 GB SSD</t>
  </si>
  <si>
    <t xml:space="preserve">SharePoint Server SE — Erstkauf</t>
  </si>
  <si>
    <t xml:space="preserve">€ einmalig</t>
  </si>
  <si>
    <t xml:space="preserve">Inkl. 3 Jahre Software Assurance</t>
  </si>
  <si>
    <t xml:space="preserve">SharePoint Server SE — SA je Jahr</t>
  </si>
  <si>
    <t xml:space="preserve">Fällig ab Jahr 4</t>
  </si>
  <si>
    <t xml:space="preserve">Project Server SE — Erstkauf</t>
  </si>
  <si>
    <t xml:space="preserve">Project Server SE — SA je Jahr</t>
  </si>
  <si>
    <t xml:space="preserve">Project Server CAL — Erstkauf je User</t>
  </si>
  <si>
    <t xml:space="preserve">€ / User</t>
  </si>
  <si>
    <t xml:space="preserve">Project Server CAL — SA je User/Jahr</t>
  </si>
  <si>
    <t xml:space="preserve">€ / User / Jahr</t>
  </si>
  <si>
    <t xml:space="preserve">Project Plan 3 je User/Monat</t>
  </si>
  <si>
    <t xml:space="preserve">€ / User / Monat</t>
  </si>
  <si>
    <t xml:space="preserve">Abo: Project Client + PWA-Zugriff</t>
  </si>
  <si>
    <t xml:space="preserve">  2 — Kosten-Überblick für einen kompletten Neuaufbau</t>
  </si>
  <si>
    <t xml:space="preserve">Komponente</t>
  </si>
  <si>
    <t xml:space="preserve">Anzahl</t>
  </si>
  <si>
    <t xml:space="preserve">Initial
(Erstkauf inkl. 3 J. SA)</t>
  </si>
  <si>
    <t xml:space="preserve">Renewal
(SA pro Jahr ab Jahr 4)</t>
  </si>
  <si>
    <t xml:space="preserve">Laufend
(pro Jahr)</t>
  </si>
  <si>
    <t xml:space="preserve">Modell</t>
  </si>
  <si>
    <t xml:space="preserve">Virtuelle Maschine mit Windows Server</t>
  </si>
  <si>
    <t xml:space="preserve">1</t>
  </si>
  <si>
    <t xml:space="preserve">Miete / Abschreibung</t>
  </si>
  <si>
    <t xml:space="preserve">Speicherplatz (SSD)</t>
  </si>
  <si>
    <t xml:space="preserve">Zwischensumme Infrastruktur</t>
  </si>
  <si>
    <t xml:space="preserve">SharePoint Server SE (Server-Lizenz)</t>
  </si>
  <si>
    <t xml:space="preserve">Kauf + Software Assurance</t>
  </si>
  <si>
    <t xml:space="preserve">Project Server SE (Server-Lizenz)</t>
  </si>
  <si>
    <t xml:space="preserve">Project Server CALs (Teammitglieder)</t>
  </si>
  <si>
    <t xml:space="preserve">Project Plan 3 (Projektmanager)</t>
  </si>
  <si>
    <t xml:space="preserve">Abonnement</t>
  </si>
  <si>
    <t xml:space="preserve">Zwischensumme Lizenzen</t>
  </si>
  <si>
    <t xml:space="preserve">  3 — Jährliche Kosten in den ersten 5 Jahren</t>
  </si>
  <si>
    <t xml:space="preserve">Jahr 1</t>
  </si>
  <si>
    <t xml:space="preserve">Jahr 2</t>
  </si>
  <si>
    <t xml:space="preserve">Jahr 3</t>
  </si>
  <si>
    <t xml:space="preserve">Jahr 4</t>
  </si>
  <si>
    <t xml:space="preserve">Jahr 5</t>
  </si>
  <si>
    <t xml:space="preserve">VM + Windows + SQL + Speicherplatz</t>
  </si>
  <si>
    <t xml:space="preserve">SharePoint Server SE</t>
  </si>
  <si>
    <t xml:space="preserve">    Software Assurance (SharePoint)</t>
  </si>
  <si>
    <t xml:space="preserve">    Software Assurance (Project Server)</t>
  </si>
  <si>
    <t xml:space="preserve">CALs (Teammitglieder)</t>
  </si>
  <si>
    <t xml:space="preserve">    Software Assurance (CALs)</t>
  </si>
  <si>
    <t xml:space="preserve">Summe pro Jahr</t>
  </si>
  <si>
    <t xml:space="preserve">Kumuliert</t>
  </si>
  <si>
    <t xml:space="preserve">  4 — Kennzahlen</t>
  </si>
  <si>
    <t xml:space="preserve">Kennzahl</t>
  </si>
  <si>
    <t xml:space="preserve">Gesamtkosten über 5 Jahre</t>
  </si>
  <si>
    <t xml:space="preserve">Summe aller Positionen</t>
  </si>
  <si>
    <t xml:space="preserve">Durchschnittliche Kosten pro Jahr</t>
  </si>
  <si>
    <t xml:space="preserve">Gesamtkosten geteilt durch 5</t>
  </si>
  <si>
    <t xml:space="preserve">Anzahl Nutzer gesamt</t>
  </si>
  <si>
    <t xml:space="preserve">Projektmanager + Teammitglieder</t>
  </si>
  <si>
    <t xml:space="preserve">Ø Kosten pro Nutzer und Monat</t>
  </si>
  <si>
    <t xml:space="preserve">Vergleichswert gegenüber SaaS-Abos</t>
  </si>
  <si>
    <t xml:space="preserve">Einmalige Investition in Jahr 1</t>
  </si>
  <si>
    <t xml:space="preserve">Höchster Betrag; danach deutlich weniger</t>
  </si>
  <si>
    <t xml:space="preserve">Laufende Kosten ab Jahr 4 (pro Jahr)</t>
  </si>
  <si>
    <t xml:space="preserve">Eingeschwungener Zustand</t>
  </si>
  <si>
    <t xml:space="preserve">Anteil Infrastruktur an 5-Jahres-Kosten</t>
  </si>
  <si>
    <t xml:space="preserve">VM, SQL, Speicher</t>
  </si>
  <si>
    <t xml:space="preserve">Anteil Lizenzen an 5-Jahres-Kosten</t>
  </si>
  <si>
    <t xml:space="preserve">Server-Lizenzen, CALs, Plan 3</t>
  </si>
  <si>
    <t xml:space="preserve">Hinweise</t>
  </si>
  <si>
    <t xml:space="preserve">•  Alle Lizenzpreise sind Richtwerte in Euro. Verbindliche Preise nennt ein Microsoft-Lizenzpartner — sie hängen vom Lizenzvertrag und der Einkaufsstufe ab.</t>
  </si>
  <si>
    <t xml:space="preserve">•  Project Server SE ist nur mit aktiver Software Assurance nutzbar. Ohne SA-Verlängerung endet das Nutzungsrecht.</t>
  </si>
  <si>
    <t xml:space="preserve">•  Project Plan 3 enthält den Project Client und den PWA-Zugriff. Projektmanager mit Plan 3 benötigen daher keine zusätzliche Project Server CAL.</t>
  </si>
  <si>
    <t xml:space="preserve">•  Teammitglieder, die ausschließlich eigene Vorgänge aktualisieren und Zeiten erfassen, können alternativ mit Planner Plan 1 lizenziert werden.</t>
  </si>
  <si>
    <t xml:space="preserve">•  Die Infrastrukturkosten hängen stark davon ab, ob eine bestehende Virtualisierungsumgebung genutzt wird oder eine Azure-VM gemietet wird.</t>
  </si>
  <si>
    <t xml:space="preserve">•  SharePoint Server SE Enterprise ist Voraussetzung — Project Server SE läuft als Dienstanwendung darunter.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</si>
</sst>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#,##0&quot; €&quot;"/>
    <numFmt numFmtId="167" formatCode="#,##0.00&quot; €&quot;"/>
    <numFmt numFmtId="168" formatCode="#,##0&quot; €&quot;;\-#,##0&quot; €&quot;;\–"/>
    <numFmt numFmtId="169" formatCode="0\ 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3864"/>
      <name val="Arial"/>
      <family val="0"/>
      <charset val="1"/>
    </font>
    <font>
      <i val="true"/>
      <sz val="9.5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sz val="10.5"/>
      <name val="Arial"/>
      <family val="0"/>
      <charset val="1"/>
    </font>
    <font>
      <sz val="10.5"/>
      <color rgb="FF0000FF"/>
      <name val="Arial"/>
      <family val="0"/>
      <charset val="1"/>
    </font>
    <font>
      <b val="true"/>
      <i val="true"/>
      <sz val="10.5"/>
      <color rgb="FF1F3864"/>
      <name val="Arial"/>
      <family val="0"/>
      <charset val="1"/>
    </font>
    <font>
      <b val="true"/>
      <sz val="10.5"/>
      <name val="Arial"/>
      <family val="0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4472C4"/>
        <bgColor rgb="FF666666"/>
      </patternFill>
    </fill>
    <fill>
      <patternFill patternType="solid">
        <fgColor rgb="FFFFF2CC"/>
        <bgColor rgb="FFEDF1F8"/>
      </patternFill>
    </fill>
    <fill>
      <patternFill patternType="solid">
        <fgColor rgb="FFEDF1F8"/>
        <bgColor rgb="FFFFFFFF"/>
      </patternFill>
    </fill>
    <fill>
      <patternFill patternType="solid">
        <fgColor rgb="FFD9E2F3"/>
        <bgColor rgb="FFEDF1F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 diagonalUp="false" diagonalDown="false">
      <left style="thin">
        <color rgb="FFB4C6E7"/>
      </left>
      <right style="thin">
        <color rgb="FFB4C6E7"/>
      </right>
      <top style="medium">
        <color rgb="FF1F3864"/>
      </top>
      <bottom style="thin">
        <color rgb="FFB4C6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6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FF2CC"/>
      <rgbColor rgb="FFEDF1F8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6" min="2" style="0" width="15"/>
    <col collapsed="false" customWidth="true" hidden="false" outlineLevel="0" max="7" min="7" style="0" width="46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1.75" hidden="false" customHeight="true" outlineLevel="0" collapsed="false">
      <c r="A4" s="3" t="s">
        <v>2</v>
      </c>
      <c r="B4" s="4"/>
      <c r="C4" s="4"/>
      <c r="D4" s="4"/>
      <c r="E4" s="4"/>
      <c r="F4" s="4"/>
    </row>
    <row r="5" customFormat="false" ht="30" hidden="false" customHeight="true" outlineLevel="0" collapsed="false">
      <c r="A5" s="5" t="s">
        <v>3</v>
      </c>
      <c r="B5" s="6" t="s">
        <v>4</v>
      </c>
      <c r="C5" s="6" t="s">
        <v>5</v>
      </c>
      <c r="D5" s="6"/>
      <c r="E5" s="6"/>
      <c r="F5" s="6"/>
    </row>
    <row r="6" customFormat="false" ht="15" hidden="false" customHeight="false" outlineLevel="0" collapsed="false">
      <c r="A6" s="7" t="s">
        <v>6</v>
      </c>
      <c r="B6" s="8" t="n">
        <v>5</v>
      </c>
      <c r="C6" s="9" t="s">
        <v>7</v>
      </c>
      <c r="G6" s="2" t="s">
        <v>8</v>
      </c>
    </row>
    <row r="7" customFormat="false" ht="15" hidden="false" customHeight="false" outlineLevel="0" collapsed="false">
      <c r="A7" s="7" t="s">
        <v>9</v>
      </c>
      <c r="B7" s="8" t="n">
        <v>10</v>
      </c>
      <c r="C7" s="9" t="s">
        <v>7</v>
      </c>
      <c r="G7" s="2" t="s">
        <v>10</v>
      </c>
    </row>
    <row r="8" customFormat="false" ht="15" hidden="false" customHeight="false" outlineLevel="0" collapsed="false">
      <c r="A8" s="7" t="s">
        <v>11</v>
      </c>
      <c r="B8" s="10" t="n">
        <v>3500</v>
      </c>
      <c r="C8" s="9" t="s">
        <v>12</v>
      </c>
      <c r="G8" s="2" t="s">
        <v>13</v>
      </c>
    </row>
    <row r="9" customFormat="false" ht="15" hidden="false" customHeight="false" outlineLevel="0" collapsed="false">
      <c r="A9" s="7" t="s">
        <v>14</v>
      </c>
      <c r="B9" s="10" t="n">
        <v>2500</v>
      </c>
      <c r="C9" s="9" t="s">
        <v>12</v>
      </c>
      <c r="G9" s="2" t="s">
        <v>15</v>
      </c>
    </row>
    <row r="10" customFormat="false" ht="15" hidden="false" customHeight="false" outlineLevel="0" collapsed="false">
      <c r="A10" s="7" t="s">
        <v>16</v>
      </c>
      <c r="B10" s="10" t="n">
        <v>500</v>
      </c>
      <c r="C10" s="9" t="s">
        <v>12</v>
      </c>
      <c r="G10" s="2" t="s">
        <v>17</v>
      </c>
    </row>
    <row r="11" customFormat="false" ht="15" hidden="false" customHeight="false" outlineLevel="0" collapsed="false">
      <c r="A11" s="7" t="s">
        <v>18</v>
      </c>
      <c r="B11" s="10" t="n">
        <v>5000</v>
      </c>
      <c r="C11" s="9" t="s">
        <v>19</v>
      </c>
      <c r="G11" s="2" t="s">
        <v>20</v>
      </c>
    </row>
    <row r="12" customFormat="false" ht="15" hidden="false" customHeight="false" outlineLevel="0" collapsed="false">
      <c r="A12" s="7" t="s">
        <v>21</v>
      </c>
      <c r="B12" s="10" t="n">
        <v>1000</v>
      </c>
      <c r="C12" s="9" t="s">
        <v>12</v>
      </c>
      <c r="G12" s="2" t="s">
        <v>22</v>
      </c>
    </row>
    <row r="13" customFormat="false" ht="15" hidden="false" customHeight="false" outlineLevel="0" collapsed="false">
      <c r="A13" s="7" t="s">
        <v>23</v>
      </c>
      <c r="B13" s="10" t="n">
        <v>6000</v>
      </c>
      <c r="C13" s="9" t="s">
        <v>19</v>
      </c>
      <c r="G13" s="2" t="s">
        <v>20</v>
      </c>
    </row>
    <row r="14" customFormat="false" ht="15" hidden="false" customHeight="false" outlineLevel="0" collapsed="false">
      <c r="A14" s="7" t="s">
        <v>24</v>
      </c>
      <c r="B14" s="10" t="n">
        <v>1000</v>
      </c>
      <c r="C14" s="9" t="s">
        <v>12</v>
      </c>
      <c r="G14" s="2" t="s">
        <v>22</v>
      </c>
    </row>
    <row r="15" customFormat="false" ht="15" hidden="false" customHeight="false" outlineLevel="0" collapsed="false">
      <c r="A15" s="7" t="s">
        <v>25</v>
      </c>
      <c r="B15" s="10" t="n">
        <v>300</v>
      </c>
      <c r="C15" s="9" t="s">
        <v>26</v>
      </c>
      <c r="G15" s="2" t="s">
        <v>20</v>
      </c>
    </row>
    <row r="16" customFormat="false" ht="15" hidden="false" customHeight="false" outlineLevel="0" collapsed="false">
      <c r="A16" s="7" t="s">
        <v>27</v>
      </c>
      <c r="B16" s="10" t="n">
        <v>75</v>
      </c>
      <c r="C16" s="9" t="s">
        <v>28</v>
      </c>
      <c r="G16" s="2" t="s">
        <v>22</v>
      </c>
    </row>
    <row r="17" customFormat="false" ht="15" hidden="false" customHeight="false" outlineLevel="0" collapsed="false">
      <c r="A17" s="7" t="s">
        <v>29</v>
      </c>
      <c r="B17" s="11" t="n">
        <v>28</v>
      </c>
      <c r="C17" s="9" t="s">
        <v>30</v>
      </c>
      <c r="G17" s="2" t="s">
        <v>31</v>
      </c>
    </row>
    <row r="19" customFormat="false" ht="21.75" hidden="false" customHeight="true" outlineLevel="0" collapsed="false">
      <c r="A19" s="3" t="s">
        <v>32</v>
      </c>
      <c r="B19" s="4"/>
      <c r="C19" s="4"/>
      <c r="D19" s="4"/>
      <c r="E19" s="4"/>
      <c r="F19" s="4"/>
    </row>
    <row r="20" customFormat="false" ht="30" hidden="false" customHeight="true" outlineLevel="0" collapsed="false">
      <c r="A20" s="5" t="s">
        <v>33</v>
      </c>
      <c r="B20" s="6" t="s">
        <v>34</v>
      </c>
      <c r="C20" s="6" t="s">
        <v>35</v>
      </c>
      <c r="D20" s="6" t="s">
        <v>36</v>
      </c>
      <c r="E20" s="6" t="s">
        <v>37</v>
      </c>
      <c r="F20" s="6" t="s">
        <v>38</v>
      </c>
    </row>
    <row r="21" customFormat="false" ht="15" hidden="false" customHeight="false" outlineLevel="0" collapsed="false">
      <c r="A21" s="7" t="s">
        <v>39</v>
      </c>
      <c r="B21" s="12" t="s">
        <v>40</v>
      </c>
      <c r="C21" s="13" t="n">
        <v>0</v>
      </c>
      <c r="D21" s="13" t="n">
        <v>0</v>
      </c>
      <c r="E21" s="13" t="n">
        <f aca="false">$B$8</f>
        <v>3500</v>
      </c>
      <c r="F21" s="14" t="s">
        <v>41</v>
      </c>
    </row>
    <row r="22" customFormat="false" ht="15" hidden="false" customHeight="false" outlineLevel="0" collapsed="false">
      <c r="A22" s="7" t="s">
        <v>14</v>
      </c>
      <c r="B22" s="12" t="s">
        <v>40</v>
      </c>
      <c r="C22" s="13" t="n">
        <v>0</v>
      </c>
      <c r="D22" s="13" t="n">
        <v>0</v>
      </c>
      <c r="E22" s="13" t="n">
        <f aca="false">$B$9</f>
        <v>2500</v>
      </c>
      <c r="F22" s="14" t="s">
        <v>41</v>
      </c>
    </row>
    <row r="23" customFormat="false" ht="15" hidden="false" customHeight="false" outlineLevel="0" collapsed="false">
      <c r="A23" s="7" t="s">
        <v>42</v>
      </c>
      <c r="B23" s="12" t="s">
        <v>40</v>
      </c>
      <c r="C23" s="13" t="n">
        <v>0</v>
      </c>
      <c r="D23" s="13" t="n">
        <v>0</v>
      </c>
      <c r="E23" s="13" t="n">
        <f aca="false">$B$10</f>
        <v>500</v>
      </c>
      <c r="F23" s="14" t="s">
        <v>41</v>
      </c>
    </row>
    <row r="24" customFormat="false" ht="15" hidden="false" customHeight="false" outlineLevel="0" collapsed="false">
      <c r="A24" s="15" t="s">
        <v>43</v>
      </c>
      <c r="B24" s="16"/>
      <c r="C24" s="17"/>
      <c r="D24" s="17"/>
      <c r="E24" s="17" t="n">
        <f aca="false">SUM(E21:E23)</f>
        <v>6500</v>
      </c>
      <c r="F24" s="16"/>
    </row>
    <row r="25" customFormat="false" ht="15" hidden="false" customHeight="false" outlineLevel="0" collapsed="false">
      <c r="A25" s="7" t="s">
        <v>44</v>
      </c>
      <c r="B25" s="12" t="s">
        <v>40</v>
      </c>
      <c r="C25" s="13" t="n">
        <f aca="false">$B$11</f>
        <v>5000</v>
      </c>
      <c r="D25" s="13" t="n">
        <f aca="false">$B$12</f>
        <v>1000</v>
      </c>
      <c r="E25" s="13" t="n">
        <v>0</v>
      </c>
      <c r="F25" s="14" t="s">
        <v>45</v>
      </c>
    </row>
    <row r="26" customFormat="false" ht="15" hidden="false" customHeight="false" outlineLevel="0" collapsed="false">
      <c r="A26" s="7" t="s">
        <v>46</v>
      </c>
      <c r="B26" s="12" t="s">
        <v>40</v>
      </c>
      <c r="C26" s="13" t="n">
        <f aca="false">$B$13</f>
        <v>6000</v>
      </c>
      <c r="D26" s="13" t="n">
        <f aca="false">$B$14</f>
        <v>1000</v>
      </c>
      <c r="E26" s="13" t="n">
        <v>0</v>
      </c>
      <c r="F26" s="14" t="s">
        <v>45</v>
      </c>
    </row>
    <row r="27" customFormat="false" ht="15" hidden="false" customHeight="false" outlineLevel="0" collapsed="false">
      <c r="A27" s="7" t="s">
        <v>47</v>
      </c>
      <c r="B27" s="12" t="n">
        <f aca="false">$B$7</f>
        <v>10</v>
      </c>
      <c r="C27" s="13" t="n">
        <f aca="false">$B$7*$B$15</f>
        <v>3000</v>
      </c>
      <c r="D27" s="13" t="n">
        <f aca="false">$B$7*$B$16</f>
        <v>750</v>
      </c>
      <c r="E27" s="13" t="n">
        <v>0</v>
      </c>
      <c r="F27" s="14" t="s">
        <v>45</v>
      </c>
    </row>
    <row r="28" customFormat="false" ht="15" hidden="false" customHeight="false" outlineLevel="0" collapsed="false">
      <c r="A28" s="7" t="s">
        <v>48</v>
      </c>
      <c r="B28" s="12" t="n">
        <f aca="false">$B$6</f>
        <v>5</v>
      </c>
      <c r="C28" s="13" t="n">
        <v>0</v>
      </c>
      <c r="D28" s="13" t="n">
        <v>0</v>
      </c>
      <c r="E28" s="13" t="n">
        <f aca="false">$B$6*$B$17*12</f>
        <v>1680</v>
      </c>
      <c r="F28" s="14" t="s">
        <v>49</v>
      </c>
    </row>
    <row r="29" customFormat="false" ht="15" hidden="false" customHeight="false" outlineLevel="0" collapsed="false">
      <c r="A29" s="15" t="s">
        <v>50</v>
      </c>
      <c r="B29" s="16"/>
      <c r="C29" s="17" t="n">
        <f aca="false">SUM(C25:C28)</f>
        <v>14000</v>
      </c>
      <c r="D29" s="17" t="n">
        <f aca="false">SUM(D25:D28)</f>
        <v>2750</v>
      </c>
      <c r="E29" s="17" t="n">
        <f aca="false">SUM(E25:E28)</f>
        <v>1680</v>
      </c>
      <c r="F29" s="16"/>
    </row>
    <row r="31" customFormat="false" ht="21.75" hidden="false" customHeight="true" outlineLevel="0" collapsed="false">
      <c r="A31" s="3" t="s">
        <v>51</v>
      </c>
      <c r="B31" s="4"/>
      <c r="C31" s="4"/>
      <c r="D31" s="4"/>
      <c r="E31" s="4"/>
      <c r="F31" s="4"/>
    </row>
    <row r="32" customFormat="false" ht="30" hidden="false" customHeight="true" outlineLevel="0" collapsed="false">
      <c r="A32" s="5" t="s">
        <v>33</v>
      </c>
      <c r="B32" s="6" t="s">
        <v>52</v>
      </c>
      <c r="C32" s="6" t="s">
        <v>53</v>
      </c>
      <c r="D32" s="6" t="s">
        <v>54</v>
      </c>
      <c r="E32" s="6" t="s">
        <v>55</v>
      </c>
      <c r="F32" s="6" t="s">
        <v>56</v>
      </c>
    </row>
    <row r="33" customFormat="false" ht="15" hidden="false" customHeight="false" outlineLevel="0" collapsed="false">
      <c r="A33" s="7" t="s">
        <v>57</v>
      </c>
      <c r="B33" s="13" t="n">
        <f aca="false">$B$8+$B$9+$B$10</f>
        <v>6500</v>
      </c>
      <c r="C33" s="13" t="n">
        <f aca="false">$B$8+$B$9+$B$10</f>
        <v>6500</v>
      </c>
      <c r="D33" s="13" t="n">
        <f aca="false">$B$8+$B$9+$B$10</f>
        <v>6500</v>
      </c>
      <c r="E33" s="13" t="n">
        <f aca="false">$B$8+$B$9+$B$10</f>
        <v>6500</v>
      </c>
      <c r="F33" s="13" t="n">
        <f aca="false">$B$8+$B$9+$B$10</f>
        <v>6500</v>
      </c>
    </row>
    <row r="34" customFormat="false" ht="15" hidden="false" customHeight="false" outlineLevel="0" collapsed="false">
      <c r="A34" s="7" t="s">
        <v>58</v>
      </c>
      <c r="B34" s="13" t="n">
        <f aca="false">$B$11</f>
        <v>5000</v>
      </c>
      <c r="C34" s="13" t="n">
        <v>0</v>
      </c>
      <c r="D34" s="13" t="n">
        <v>0</v>
      </c>
      <c r="E34" s="13" t="n">
        <v>0</v>
      </c>
      <c r="F34" s="13" t="n">
        <v>0</v>
      </c>
    </row>
    <row r="35" customFormat="false" ht="15" hidden="false" customHeight="false" outlineLevel="0" collapsed="false">
      <c r="A35" s="7" t="s">
        <v>59</v>
      </c>
      <c r="B35" s="13" t="n">
        <v>0</v>
      </c>
      <c r="C35" s="13" t="n">
        <v>0</v>
      </c>
      <c r="D35" s="13" t="n">
        <v>0</v>
      </c>
      <c r="E35" s="13" t="n">
        <f aca="false">$B$12</f>
        <v>1000</v>
      </c>
      <c r="F35" s="13" t="n">
        <f aca="false">$B$12</f>
        <v>1000</v>
      </c>
    </row>
    <row r="36" customFormat="false" ht="15" hidden="false" customHeight="false" outlineLevel="0" collapsed="false">
      <c r="A36" s="7" t="s">
        <v>46</v>
      </c>
      <c r="B36" s="13" t="n">
        <f aca="false">$B$13</f>
        <v>6000</v>
      </c>
      <c r="C36" s="13" t="n">
        <v>0</v>
      </c>
      <c r="D36" s="13" t="n">
        <v>0</v>
      </c>
      <c r="E36" s="13" t="n">
        <v>0</v>
      </c>
      <c r="F36" s="13" t="n">
        <v>0</v>
      </c>
    </row>
    <row r="37" customFormat="false" ht="15" hidden="false" customHeight="false" outlineLevel="0" collapsed="false">
      <c r="A37" s="7" t="s">
        <v>60</v>
      </c>
      <c r="B37" s="13" t="n">
        <v>0</v>
      </c>
      <c r="C37" s="13" t="n">
        <v>0</v>
      </c>
      <c r="D37" s="13" t="n">
        <v>0</v>
      </c>
      <c r="E37" s="13" t="n">
        <f aca="false">$B$14</f>
        <v>1000</v>
      </c>
      <c r="F37" s="13" t="n">
        <f aca="false">$B$14</f>
        <v>1000</v>
      </c>
    </row>
    <row r="38" customFormat="false" ht="15" hidden="false" customHeight="false" outlineLevel="0" collapsed="false">
      <c r="A38" s="7" t="s">
        <v>61</v>
      </c>
      <c r="B38" s="13" t="n">
        <f aca="false">$B$7*$B$15</f>
        <v>3000</v>
      </c>
      <c r="C38" s="13" t="n">
        <v>0</v>
      </c>
      <c r="D38" s="13" t="n">
        <v>0</v>
      </c>
      <c r="E38" s="13" t="n">
        <v>0</v>
      </c>
      <c r="F38" s="13" t="n">
        <v>0</v>
      </c>
    </row>
    <row r="39" customFormat="false" ht="15" hidden="false" customHeight="false" outlineLevel="0" collapsed="false">
      <c r="A39" s="7" t="s">
        <v>62</v>
      </c>
      <c r="B39" s="13" t="n">
        <v>0</v>
      </c>
      <c r="C39" s="13" t="n">
        <v>0</v>
      </c>
      <c r="D39" s="13" t="n">
        <v>0</v>
      </c>
      <c r="E39" s="13" t="n">
        <f aca="false">$B$7*$B$16</f>
        <v>750</v>
      </c>
      <c r="F39" s="13" t="n">
        <f aca="false">$B$7*$B$16</f>
        <v>750</v>
      </c>
    </row>
    <row r="40" customFormat="false" ht="15" hidden="false" customHeight="false" outlineLevel="0" collapsed="false">
      <c r="A40" s="7" t="s">
        <v>48</v>
      </c>
      <c r="B40" s="13" t="n">
        <f aca="false">$B$6*$B$17*12</f>
        <v>1680</v>
      </c>
      <c r="C40" s="13" t="n">
        <f aca="false">$B$6*$B$17*12</f>
        <v>1680</v>
      </c>
      <c r="D40" s="13" t="n">
        <f aca="false">$B$6*$B$17*12</f>
        <v>1680</v>
      </c>
      <c r="E40" s="13" t="n">
        <f aca="false">$B$6*$B$17*12</f>
        <v>1680</v>
      </c>
      <c r="F40" s="13" t="n">
        <f aca="false">$B$6*$B$17*12</f>
        <v>1680</v>
      </c>
    </row>
    <row r="41" customFormat="false" ht="15" hidden="false" customHeight="false" outlineLevel="0" collapsed="false">
      <c r="A41" s="18" t="s">
        <v>63</v>
      </c>
      <c r="B41" s="19" t="n">
        <f aca="false">SUM(B33:B40)</f>
        <v>22180</v>
      </c>
      <c r="C41" s="19" t="n">
        <f aca="false">SUM(C33:C40)</f>
        <v>8180</v>
      </c>
      <c r="D41" s="19" t="n">
        <f aca="false">SUM(D33:D40)</f>
        <v>8180</v>
      </c>
      <c r="E41" s="19" t="n">
        <f aca="false">SUM(E33:E40)</f>
        <v>10930</v>
      </c>
      <c r="F41" s="19" t="n">
        <f aca="false">SUM(F33:F40)</f>
        <v>10930</v>
      </c>
    </row>
    <row r="42" customFormat="false" ht="15" hidden="false" customHeight="false" outlineLevel="0" collapsed="false">
      <c r="A42" s="20" t="s">
        <v>64</v>
      </c>
      <c r="B42" s="21" t="n">
        <f aca="false">B41</f>
        <v>22180</v>
      </c>
      <c r="C42" s="21" t="n">
        <f aca="false">B42+C41</f>
        <v>30360</v>
      </c>
      <c r="D42" s="21" t="n">
        <f aca="false">C42+D41</f>
        <v>38540</v>
      </c>
      <c r="E42" s="21" t="n">
        <f aca="false">D42+E41</f>
        <v>49470</v>
      </c>
      <c r="F42" s="21" t="n">
        <f aca="false">E42+F41</f>
        <v>60400</v>
      </c>
    </row>
    <row r="44" customFormat="false" ht="21.75" hidden="false" customHeight="true" outlineLevel="0" collapsed="false">
      <c r="A44" s="3" t="s">
        <v>65</v>
      </c>
      <c r="B44" s="4"/>
      <c r="C44" s="4"/>
      <c r="D44" s="4"/>
      <c r="E44" s="4"/>
      <c r="F44" s="4"/>
    </row>
    <row r="45" customFormat="false" ht="30" hidden="false" customHeight="true" outlineLevel="0" collapsed="false">
      <c r="A45" s="5" t="s">
        <v>66</v>
      </c>
      <c r="B45" s="6" t="s">
        <v>4</v>
      </c>
      <c r="C45" s="6"/>
      <c r="D45" s="6"/>
      <c r="E45" s="6"/>
      <c r="F45" s="6"/>
    </row>
    <row r="46" customFormat="false" ht="15" hidden="false" customHeight="false" outlineLevel="0" collapsed="false">
      <c r="A46" s="7" t="s">
        <v>67</v>
      </c>
      <c r="B46" s="22" t="n">
        <f aca="false">F42</f>
        <v>60400</v>
      </c>
      <c r="G46" s="2" t="s">
        <v>68</v>
      </c>
    </row>
    <row r="47" customFormat="false" ht="15" hidden="false" customHeight="false" outlineLevel="0" collapsed="false">
      <c r="A47" s="7" t="s">
        <v>69</v>
      </c>
      <c r="B47" s="22" t="n">
        <f aca="false">B46/5</f>
        <v>12080</v>
      </c>
      <c r="G47" s="2" t="s">
        <v>70</v>
      </c>
    </row>
    <row r="48" customFormat="false" ht="15" hidden="false" customHeight="false" outlineLevel="0" collapsed="false">
      <c r="A48" s="7" t="s">
        <v>71</v>
      </c>
      <c r="B48" s="23" t="n">
        <f aca="false">$B$6+$B$7</f>
        <v>15</v>
      </c>
      <c r="G48" s="2" t="s">
        <v>72</v>
      </c>
    </row>
    <row r="49" customFormat="false" ht="15" hidden="false" customHeight="false" outlineLevel="0" collapsed="false">
      <c r="A49" s="7" t="s">
        <v>73</v>
      </c>
      <c r="B49" s="24" t="n">
        <f aca="false">B47/B48/12</f>
        <v>67.1111111111111</v>
      </c>
      <c r="G49" s="2" t="s">
        <v>74</v>
      </c>
    </row>
    <row r="50" customFormat="false" ht="15" hidden="false" customHeight="false" outlineLevel="0" collapsed="false">
      <c r="A50" s="7" t="s">
        <v>75</v>
      </c>
      <c r="B50" s="22" t="n">
        <f aca="false">B41</f>
        <v>22180</v>
      </c>
      <c r="G50" s="2" t="s">
        <v>76</v>
      </c>
    </row>
    <row r="51" customFormat="false" ht="15" hidden="false" customHeight="false" outlineLevel="0" collapsed="false">
      <c r="A51" s="7" t="s">
        <v>77</v>
      </c>
      <c r="B51" s="22" t="n">
        <f aca="false">E41</f>
        <v>10930</v>
      </c>
      <c r="G51" s="2" t="s">
        <v>78</v>
      </c>
    </row>
    <row r="52" customFormat="false" ht="15" hidden="false" customHeight="false" outlineLevel="0" collapsed="false">
      <c r="A52" s="7" t="s">
        <v>79</v>
      </c>
      <c r="B52" s="25" t="n">
        <f aca="false">SUM(B33:F33)/B46</f>
        <v>0.538079470198676</v>
      </c>
      <c r="G52" s="2" t="s">
        <v>80</v>
      </c>
    </row>
    <row r="53" customFormat="false" ht="15" hidden="false" customHeight="false" outlineLevel="0" collapsed="false">
      <c r="A53" s="7" t="s">
        <v>81</v>
      </c>
      <c r="B53" s="25" t="n">
        <f aca="false">1-B52</f>
        <v>0.461920529801325</v>
      </c>
      <c r="G53" s="2" t="s">
        <v>82</v>
      </c>
    </row>
    <row r="55" customFormat="false" ht="15" hidden="false" customHeight="false" outlineLevel="0" collapsed="false">
      <c r="A55" s="26" t="s">
        <v>83</v>
      </c>
    </row>
    <row r="56" customFormat="false" ht="15" hidden="false" customHeight="false" outlineLevel="0" collapsed="false">
      <c r="A56" s="2" t="s">
        <v>84</v>
      </c>
    </row>
    <row r="57" customFormat="false" ht="15" hidden="false" customHeight="false" outlineLevel="0" collapsed="false">
      <c r="A57" s="2" t="s">
        <v>85</v>
      </c>
    </row>
    <row r="58" customFormat="false" ht="15" hidden="false" customHeight="false" outlineLevel="0" collapsed="false">
      <c r="A58" s="2" t="s">
        <v>86</v>
      </c>
    </row>
    <row r="59" customFormat="false" ht="15" hidden="false" customHeight="false" outlineLevel="0" collapsed="false">
      <c r="A59" s="2" t="s">
        <v>87</v>
      </c>
    </row>
    <row r="60" customFormat="false" ht="15" hidden="false" customHeight="false" outlineLevel="0" collapsed="false">
      <c r="A60" s="2" t="s">
        <v>88</v>
      </c>
    </row>
    <row r="61" customFormat="false" ht="15" hidden="false" customHeight="false" outlineLevel="0" collapsed="false">
      <c r="A61" s="2" t="s">
        <v>89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2026-09-04T09:39:04Z</dcterms:created>
  <dc:creator>openpyxl</dc:creator>
  <dc:description/>
  <dc:language>en-US</dc:language>
  <cp:lastModifiedBy/>
  <dcterms:modified xsi:type="dcterms:W3CDTF">2026-09-04T09:39:04Z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